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thy\Documents\Petroskills\ADA-PRD Course Materials\800 Special Topics\Models\"/>
    </mc:Choice>
  </mc:AlternateContent>
  <bookViews>
    <workbookView xWindow="480" yWindow="110" windowWidth="11360" windowHeight="7940" activeTab="1"/>
  </bookViews>
  <sheets>
    <sheet name="Conversion Summary" sheetId="5" r:id="rId1"/>
    <sheet name="Sheet1" sheetId="1" r:id="rId2"/>
    <sheet name="Sheet2" sheetId="2" r:id="rId3"/>
    <sheet name="Sheet3" sheetId="3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CB_Block_00000000000000000000000000000000" localSheetId="1">"'7.0.0.0"</definedName>
    <definedName name="CB_Block_00000000000000000000000000000001" localSheetId="1">"'635073673545506921"</definedName>
    <definedName name="CB_Block_00000000000000000000000000000003" localSheetId="1">"'11.1.2926.0"</definedName>
    <definedName name="CB_BlockExt_00000000000000000000000000000003" localSheetId="1">"'11.1.2.2.000"</definedName>
    <definedName name="CBx_SheetRef" localSheetId="1">#REF!</definedName>
    <definedName name="Pal_Workbook_GUID">"12TQPWDNFMNQGX4US55MQW9B"</definedName>
    <definedName name="PalCBConverterSource">"C:\Users\Timothy\Documents\Petroskills\ADA-PRD Course Materials\800 Special Topics\Models\880_ar_2zones.xlsx"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</workbook>
</file>

<file path=xl/calcChain.xml><?xml version="1.0" encoding="utf-8"?>
<calcChain xmlns="http://schemas.openxmlformats.org/spreadsheetml/2006/main">
  <c r="B12" i="1" l="1"/>
  <c r="C12" i="1"/>
  <c r="B5" i="1"/>
  <c r="H17" i="1" s="1"/>
  <c r="C5" i="1"/>
  <c r="H19" i="1" s="1"/>
  <c r="B6" i="1"/>
  <c r="I17" i="1" s="1"/>
  <c r="C6" i="1"/>
  <c r="I19" i="1" s="1"/>
  <c r="B7" i="1"/>
  <c r="J17" i="1" s="1"/>
  <c r="C7" i="1"/>
  <c r="J19" i="1" s="1"/>
  <c r="B8" i="1"/>
  <c r="K17" i="1" s="1"/>
  <c r="C8" i="1"/>
  <c r="K19" i="1" s="1"/>
  <c r="B2" i="1"/>
  <c r="B10" i="1" l="1"/>
  <c r="G17" i="1"/>
  <c r="C2" i="1"/>
  <c r="B13" i="1" l="1"/>
  <c r="D10" i="1"/>
  <c r="M17" i="1"/>
  <c r="C10" i="1"/>
  <c r="G19" i="1"/>
  <c r="E10" i="1"/>
  <c r="D13" i="1" l="1"/>
  <c r="C13" i="1"/>
  <c r="M19" i="1"/>
  <c r="M24" i="1"/>
  <c r="E13" i="1"/>
  <c r="B16" i="1" l="1"/>
  <c r="D16" i="1" s="1"/>
  <c r="C19" i="1"/>
  <c r="B19" i="1"/>
  <c r="D19" i="1" s="1"/>
  <c r="C16" i="1"/>
  <c r="E19" i="1"/>
  <c r="E16" i="1"/>
</calcChain>
</file>

<file path=xl/sharedStrings.xml><?xml version="1.0" encoding="utf-8"?>
<sst xmlns="http://schemas.openxmlformats.org/spreadsheetml/2006/main" count="61" uniqueCount="55">
  <si>
    <t>Upper Zone</t>
  </si>
  <si>
    <t>Lower Zone</t>
  </si>
  <si>
    <t>Source</t>
  </si>
  <si>
    <t>Migration</t>
  </si>
  <si>
    <t xml:space="preserve">Timing </t>
  </si>
  <si>
    <t>Trap</t>
  </si>
  <si>
    <t>Reservoir</t>
  </si>
  <si>
    <t>Porosity</t>
  </si>
  <si>
    <t>Seal</t>
  </si>
  <si>
    <t>Product</t>
  </si>
  <si>
    <t>Volume</t>
  </si>
  <si>
    <t>E(rec vol)</t>
  </si>
  <si>
    <t>Comm Disc</t>
  </si>
  <si>
    <t>Reserves</t>
  </si>
  <si>
    <t>E(reserves)</t>
  </si>
  <si>
    <t>Rec vol</t>
  </si>
  <si>
    <t>Discoveries</t>
  </si>
  <si>
    <t>Ps(comm)</t>
  </si>
  <si>
    <t>Ps(geol)</t>
  </si>
  <si>
    <t>Src</t>
  </si>
  <si>
    <t>Resv</t>
  </si>
  <si>
    <t>Discovery?</t>
  </si>
  <si>
    <t>Poros</t>
  </si>
  <si>
    <t>Forecasts (4)</t>
  </si>
  <si>
    <t>'Sheet1'!$D$10</t>
  </si>
  <si>
    <t>=RiskOutput("Geol Discovery")+OR(B10,C10)+RiskOutput("Discoveries")</t>
  </si>
  <si>
    <t>'Sheet1'!$D$13</t>
  </si>
  <si>
    <t>=RiskOutput("Recoverable Volume")+B13+C13+RiskOutput("Recoverable Volume")</t>
  </si>
  <si>
    <t>'Sheet1'!$D$16</t>
  </si>
  <si>
    <t>=RiskOutput("Commercial Discovery")+OR(B16,C16)+RiskOutput("Comm Discoveries")</t>
  </si>
  <si>
    <t>'Sheet1'!$D$19</t>
  </si>
  <si>
    <t>=RiskOutput("Recoverable Commercial Volume")+B19+C19+RiskOutput("Reserves")</t>
  </si>
  <si>
    <t>Assumptions (11)</t>
  </si>
  <si>
    <t>'Sheet1'!$B$2</t>
  </si>
  <si>
    <t>Bad Syntax: RiskBernoulli(0.7,RiskName("Source"),RiskStatic(=RiskDiscrete({1,0},{0.7,0.3},RiskStatic(0.7),RiskName("Source"))))</t>
  </si>
  <si>
    <t>'Sheet1'!$B$5</t>
  </si>
  <si>
    <t>Bad Syntax: RiskBernoulli(0.75,RiskName("Trap"),RiskStatic(=RiskDiscrete({1,0},{0.75,0.25},RiskStatic(0.75),RiskName("UTrap"))))</t>
  </si>
  <si>
    <t>'Sheet1'!$C$5</t>
  </si>
  <si>
    <t>Bad Syntax: RiskBernoulli(0.8,RiskStatic(=RiskDiscrete({1,0},{0.8,0.2},RiskStatic(0.8),RiskName("SLTrap"))))</t>
  </si>
  <si>
    <t>'Sheet1'!$B$6</t>
  </si>
  <si>
    <t>Bad Syntax: RiskBernoulli(0.65,RiskName("Reservoir"),RiskStatic(=RiskDiscrete({1,0},{0.65,0.35},RiskStatic(0.65),RiskName("UResv"))))</t>
  </si>
  <si>
    <t>'Sheet1'!$C$6</t>
  </si>
  <si>
    <t>Bad Syntax: RiskBernoulli(0.6,RiskStatic(=RiskDiscrete({1,0},{0.6,0.4},RiskStatic(0.6),RiskName("LResv"))))</t>
  </si>
  <si>
    <t>'Sheet1'!$B$7</t>
  </si>
  <si>
    <t>Bad Syntax: RiskBernoulli(0.95,RiskName("Porosity"),RiskStatic(=RiskDiscrete({1,0},{0.95,0.05},RiskStatic(0.95),RiskName("UPor"))))</t>
  </si>
  <si>
    <t>'Sheet1'!$C$7</t>
  </si>
  <si>
    <t>Bad Syntax: RiskBernoulli(0.9,RiskStatic(=RiskDiscrete({1,0},{0.9,0.1},RiskStatic(0.9),RiskName("LPor"))))</t>
  </si>
  <si>
    <t>'Sheet1'!$B$8</t>
  </si>
  <si>
    <t>Bad Syntax: RiskBernoulli(0.9,RiskName("Seal"),RiskStatic(=RiskDiscrete({1,0},{0.9,0.1},RiskStatic(0.9),RiskName("USeal"))))</t>
  </si>
  <si>
    <t>'Sheet1'!$C$8</t>
  </si>
  <si>
    <t>Bad Syntax: RiskBernoulli(0.9,RiskStatic(=RiskDiscrete({1,0},{0.9,0.1},RiskStatic(0.9),RiskName("LSeal"))))</t>
  </si>
  <si>
    <t>'Sheet1'!$B$12</t>
  </si>
  <si>
    <t>Bad Syntax: RiskLognorm(100,35,RiskTruncate(,500),RiskName("Volume"),RiskStatic(=RiskLognorm(100,35,RiskName("UVolume"))))</t>
  </si>
  <si>
    <t>'Sheet1'!$C$12</t>
  </si>
  <si>
    <t>Bad Syntax: RiskLognorm(120,50,RiskTruncate(0),RiskStatic(=RiskLognorm(120,50,RiskName("LVolume"))))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</si>
</sst>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4E76E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0" xfId="0" applyFill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7" xfId="0" applyFill="1" applyBorder="1"/>
    <xf numFmtId="0" fontId="2" fillId="0" borderId="7" xfId="0" applyFont="1" applyBorder="1" applyAlignment="1">
      <alignment horizontal="center"/>
    </xf>
    <xf numFmtId="0" fontId="0" fillId="6" borderId="8" xfId="0" applyFill="1" applyBorder="1"/>
    <xf numFmtId="164" fontId="0" fillId="6" borderId="8" xfId="0" applyNumberFormat="1" applyFill="1" applyBorder="1"/>
    <xf numFmtId="0" fontId="0" fillId="0" borderId="1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0" xfId="0" applyFill="1" applyBorder="1"/>
    <xf numFmtId="0" fontId="0" fillId="5" borderId="0" xfId="0" applyFill="1" applyBorder="1"/>
    <xf numFmtId="0" fontId="0" fillId="7" borderId="0" xfId="0" applyFill="1" applyBorder="1"/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right"/>
    </xf>
    <xf numFmtId="2" fontId="0" fillId="0" borderId="0" xfId="0" applyNumberFormat="1" applyFill="1" applyBorder="1"/>
    <xf numFmtId="0" fontId="0" fillId="0" borderId="5" xfId="0" applyBorder="1"/>
    <xf numFmtId="0" fontId="0" fillId="0" borderId="7" xfId="0" applyBorder="1"/>
    <xf numFmtId="0" fontId="0" fillId="0" borderId="7" xfId="0" applyFill="1" applyBorder="1"/>
    <xf numFmtId="0" fontId="0" fillId="0" borderId="12" xfId="0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0" xfId="1"/>
  </cellXfs>
  <cellStyles count="2">
    <cellStyle name="Normal" xfId="0" builtinId="0"/>
    <cellStyle name="Normal 2" xfId="1"/>
  </cellStyles>
  <dxfs count="7"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514350</xdr:colOff>
      <xdr:row>0</xdr:row>
      <xdr:rowOff>47625</xdr:rowOff>
    </xdr:from>
    <xdr:to>
      <xdr:col>13</xdr:col>
      <xdr:colOff>257175</xdr:colOff>
      <xdr:row>5</xdr:row>
      <xdr:rowOff>142875</xdr:rowOff>
    </xdr:to>
    <xdr:pic>
      <xdr:nvPicPr>
        <xdr:cNvPr id="2057" name="Picture 6" descr="platform1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86550" y="47625"/>
          <a:ext cx="8667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12700</xdr:colOff>
      <xdr:row>0</xdr:row>
      <xdr:rowOff>12700</xdr:rowOff>
    </xdr:to>
    <xdr:sp macro="" textlink="">
      <xdr:nvSpPr>
        <xdr:cNvPr id="2" name="CBConverterMarker" hidden="1"/>
        <xdr:cNvSpPr txBox="1"/>
      </xdr:nvSpPr>
      <xdr:spPr>
        <a:xfrm>
          <a:off x="0" y="0"/>
          <a:ext cx="12700" cy="1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1100"/>
            <a:t>This spreadsheet was created using Palisade Corporation's CBConverter Utility.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/>
  </sheetViews>
  <sheetFormatPr defaultRowHeight="12.5" x14ac:dyDescent="0.25"/>
  <cols>
    <col min="1" max="1" width="2.26953125" style="42" customWidth="1"/>
    <col min="2" max="2" width="24" style="42" customWidth="1"/>
    <col min="3" max="3" width="28" style="42" customWidth="1"/>
    <col min="4" max="256" width="8.7265625" style="42"/>
    <col min="257" max="257" width="2.26953125" style="42" customWidth="1"/>
    <col min="258" max="258" width="24" style="42" customWidth="1"/>
    <col min="259" max="259" width="28" style="42" customWidth="1"/>
    <col min="260" max="512" width="8.7265625" style="42"/>
    <col min="513" max="513" width="2.26953125" style="42" customWidth="1"/>
    <col min="514" max="514" width="24" style="42" customWidth="1"/>
    <col min="515" max="515" width="28" style="42" customWidth="1"/>
    <col min="516" max="768" width="8.7265625" style="42"/>
    <col min="769" max="769" width="2.26953125" style="42" customWidth="1"/>
    <col min="770" max="770" width="24" style="42" customWidth="1"/>
    <col min="771" max="771" width="28" style="42" customWidth="1"/>
    <col min="772" max="1024" width="8.7265625" style="42"/>
    <col min="1025" max="1025" width="2.26953125" style="42" customWidth="1"/>
    <col min="1026" max="1026" width="24" style="42" customWidth="1"/>
    <col min="1027" max="1027" width="28" style="42" customWidth="1"/>
    <col min="1028" max="1280" width="8.7265625" style="42"/>
    <col min="1281" max="1281" width="2.26953125" style="42" customWidth="1"/>
    <col min="1282" max="1282" width="24" style="42" customWidth="1"/>
    <col min="1283" max="1283" width="28" style="42" customWidth="1"/>
    <col min="1284" max="1536" width="8.7265625" style="42"/>
    <col min="1537" max="1537" width="2.26953125" style="42" customWidth="1"/>
    <col min="1538" max="1538" width="24" style="42" customWidth="1"/>
    <col min="1539" max="1539" width="28" style="42" customWidth="1"/>
    <col min="1540" max="1792" width="8.7265625" style="42"/>
    <col min="1793" max="1793" width="2.26953125" style="42" customWidth="1"/>
    <col min="1794" max="1794" width="24" style="42" customWidth="1"/>
    <col min="1795" max="1795" width="28" style="42" customWidth="1"/>
    <col min="1796" max="2048" width="8.7265625" style="42"/>
    <col min="2049" max="2049" width="2.26953125" style="42" customWidth="1"/>
    <col min="2050" max="2050" width="24" style="42" customWidth="1"/>
    <col min="2051" max="2051" width="28" style="42" customWidth="1"/>
    <col min="2052" max="2304" width="8.7265625" style="42"/>
    <col min="2305" max="2305" width="2.26953125" style="42" customWidth="1"/>
    <col min="2306" max="2306" width="24" style="42" customWidth="1"/>
    <col min="2307" max="2307" width="28" style="42" customWidth="1"/>
    <col min="2308" max="2560" width="8.7265625" style="42"/>
    <col min="2561" max="2561" width="2.26953125" style="42" customWidth="1"/>
    <col min="2562" max="2562" width="24" style="42" customWidth="1"/>
    <col min="2563" max="2563" width="28" style="42" customWidth="1"/>
    <col min="2564" max="2816" width="8.7265625" style="42"/>
    <col min="2817" max="2817" width="2.26953125" style="42" customWidth="1"/>
    <col min="2818" max="2818" width="24" style="42" customWidth="1"/>
    <col min="2819" max="2819" width="28" style="42" customWidth="1"/>
    <col min="2820" max="3072" width="8.7265625" style="42"/>
    <col min="3073" max="3073" width="2.26953125" style="42" customWidth="1"/>
    <col min="3074" max="3074" width="24" style="42" customWidth="1"/>
    <col min="3075" max="3075" width="28" style="42" customWidth="1"/>
    <col min="3076" max="3328" width="8.7265625" style="42"/>
    <col min="3329" max="3329" width="2.26953125" style="42" customWidth="1"/>
    <col min="3330" max="3330" width="24" style="42" customWidth="1"/>
    <col min="3331" max="3331" width="28" style="42" customWidth="1"/>
    <col min="3332" max="3584" width="8.7265625" style="42"/>
    <col min="3585" max="3585" width="2.26953125" style="42" customWidth="1"/>
    <col min="3586" max="3586" width="24" style="42" customWidth="1"/>
    <col min="3587" max="3587" width="28" style="42" customWidth="1"/>
    <col min="3588" max="3840" width="8.7265625" style="42"/>
    <col min="3841" max="3841" width="2.26953125" style="42" customWidth="1"/>
    <col min="3842" max="3842" width="24" style="42" customWidth="1"/>
    <col min="3843" max="3843" width="28" style="42" customWidth="1"/>
    <col min="3844" max="4096" width="8.7265625" style="42"/>
    <col min="4097" max="4097" width="2.26953125" style="42" customWidth="1"/>
    <col min="4098" max="4098" width="24" style="42" customWidth="1"/>
    <col min="4099" max="4099" width="28" style="42" customWidth="1"/>
    <col min="4100" max="4352" width="8.7265625" style="42"/>
    <col min="4353" max="4353" width="2.26953125" style="42" customWidth="1"/>
    <col min="4354" max="4354" width="24" style="42" customWidth="1"/>
    <col min="4355" max="4355" width="28" style="42" customWidth="1"/>
    <col min="4356" max="4608" width="8.7265625" style="42"/>
    <col min="4609" max="4609" width="2.26953125" style="42" customWidth="1"/>
    <col min="4610" max="4610" width="24" style="42" customWidth="1"/>
    <col min="4611" max="4611" width="28" style="42" customWidth="1"/>
    <col min="4612" max="4864" width="8.7265625" style="42"/>
    <col min="4865" max="4865" width="2.26953125" style="42" customWidth="1"/>
    <col min="4866" max="4866" width="24" style="42" customWidth="1"/>
    <col min="4867" max="4867" width="28" style="42" customWidth="1"/>
    <col min="4868" max="5120" width="8.7265625" style="42"/>
    <col min="5121" max="5121" width="2.26953125" style="42" customWidth="1"/>
    <col min="5122" max="5122" width="24" style="42" customWidth="1"/>
    <col min="5123" max="5123" width="28" style="42" customWidth="1"/>
    <col min="5124" max="5376" width="8.7265625" style="42"/>
    <col min="5377" max="5377" width="2.26953125" style="42" customWidth="1"/>
    <col min="5378" max="5378" width="24" style="42" customWidth="1"/>
    <col min="5379" max="5379" width="28" style="42" customWidth="1"/>
    <col min="5380" max="5632" width="8.7265625" style="42"/>
    <col min="5633" max="5633" width="2.26953125" style="42" customWidth="1"/>
    <col min="5634" max="5634" width="24" style="42" customWidth="1"/>
    <col min="5635" max="5635" width="28" style="42" customWidth="1"/>
    <col min="5636" max="5888" width="8.7265625" style="42"/>
    <col min="5889" max="5889" width="2.26953125" style="42" customWidth="1"/>
    <col min="5890" max="5890" width="24" style="42" customWidth="1"/>
    <col min="5891" max="5891" width="28" style="42" customWidth="1"/>
    <col min="5892" max="6144" width="8.7265625" style="42"/>
    <col min="6145" max="6145" width="2.26953125" style="42" customWidth="1"/>
    <col min="6146" max="6146" width="24" style="42" customWidth="1"/>
    <col min="6147" max="6147" width="28" style="42" customWidth="1"/>
    <col min="6148" max="6400" width="8.7265625" style="42"/>
    <col min="6401" max="6401" width="2.26953125" style="42" customWidth="1"/>
    <col min="6402" max="6402" width="24" style="42" customWidth="1"/>
    <col min="6403" max="6403" width="28" style="42" customWidth="1"/>
    <col min="6404" max="6656" width="8.7265625" style="42"/>
    <col min="6657" max="6657" width="2.26953125" style="42" customWidth="1"/>
    <col min="6658" max="6658" width="24" style="42" customWidth="1"/>
    <col min="6659" max="6659" width="28" style="42" customWidth="1"/>
    <col min="6660" max="6912" width="8.7265625" style="42"/>
    <col min="6913" max="6913" width="2.26953125" style="42" customWidth="1"/>
    <col min="6914" max="6914" width="24" style="42" customWidth="1"/>
    <col min="6915" max="6915" width="28" style="42" customWidth="1"/>
    <col min="6916" max="7168" width="8.7265625" style="42"/>
    <col min="7169" max="7169" width="2.26953125" style="42" customWidth="1"/>
    <col min="7170" max="7170" width="24" style="42" customWidth="1"/>
    <col min="7171" max="7171" width="28" style="42" customWidth="1"/>
    <col min="7172" max="7424" width="8.7265625" style="42"/>
    <col min="7425" max="7425" width="2.26953125" style="42" customWidth="1"/>
    <col min="7426" max="7426" width="24" style="42" customWidth="1"/>
    <col min="7427" max="7427" width="28" style="42" customWidth="1"/>
    <col min="7428" max="7680" width="8.7265625" style="42"/>
    <col min="7681" max="7681" width="2.26953125" style="42" customWidth="1"/>
    <col min="7682" max="7682" width="24" style="42" customWidth="1"/>
    <col min="7683" max="7683" width="28" style="42" customWidth="1"/>
    <col min="7684" max="7936" width="8.7265625" style="42"/>
    <col min="7937" max="7937" width="2.26953125" style="42" customWidth="1"/>
    <col min="7938" max="7938" width="24" style="42" customWidth="1"/>
    <col min="7939" max="7939" width="28" style="42" customWidth="1"/>
    <col min="7940" max="8192" width="8.7265625" style="42"/>
    <col min="8193" max="8193" width="2.26953125" style="42" customWidth="1"/>
    <col min="8194" max="8194" width="24" style="42" customWidth="1"/>
    <col min="8195" max="8195" width="28" style="42" customWidth="1"/>
    <col min="8196" max="8448" width="8.7265625" style="42"/>
    <col min="8449" max="8449" width="2.26953125" style="42" customWidth="1"/>
    <col min="8450" max="8450" width="24" style="42" customWidth="1"/>
    <col min="8451" max="8451" width="28" style="42" customWidth="1"/>
    <col min="8452" max="8704" width="8.7265625" style="42"/>
    <col min="8705" max="8705" width="2.26953125" style="42" customWidth="1"/>
    <col min="8706" max="8706" width="24" style="42" customWidth="1"/>
    <col min="8707" max="8707" width="28" style="42" customWidth="1"/>
    <col min="8708" max="8960" width="8.7265625" style="42"/>
    <col min="8961" max="8961" width="2.26953125" style="42" customWidth="1"/>
    <col min="8962" max="8962" width="24" style="42" customWidth="1"/>
    <col min="8963" max="8963" width="28" style="42" customWidth="1"/>
    <col min="8964" max="9216" width="8.7265625" style="42"/>
    <col min="9217" max="9217" width="2.26953125" style="42" customWidth="1"/>
    <col min="9218" max="9218" width="24" style="42" customWidth="1"/>
    <col min="9219" max="9219" width="28" style="42" customWidth="1"/>
    <col min="9220" max="9472" width="8.7265625" style="42"/>
    <col min="9473" max="9473" width="2.26953125" style="42" customWidth="1"/>
    <col min="9474" max="9474" width="24" style="42" customWidth="1"/>
    <col min="9475" max="9475" width="28" style="42" customWidth="1"/>
    <col min="9476" max="9728" width="8.7265625" style="42"/>
    <col min="9729" max="9729" width="2.26953125" style="42" customWidth="1"/>
    <col min="9730" max="9730" width="24" style="42" customWidth="1"/>
    <col min="9731" max="9731" width="28" style="42" customWidth="1"/>
    <col min="9732" max="9984" width="8.7265625" style="42"/>
    <col min="9985" max="9985" width="2.26953125" style="42" customWidth="1"/>
    <col min="9986" max="9986" width="24" style="42" customWidth="1"/>
    <col min="9987" max="9987" width="28" style="42" customWidth="1"/>
    <col min="9988" max="10240" width="8.7265625" style="42"/>
    <col min="10241" max="10241" width="2.26953125" style="42" customWidth="1"/>
    <col min="10242" max="10242" width="24" style="42" customWidth="1"/>
    <col min="10243" max="10243" width="28" style="42" customWidth="1"/>
    <col min="10244" max="10496" width="8.7265625" style="42"/>
    <col min="10497" max="10497" width="2.26953125" style="42" customWidth="1"/>
    <col min="10498" max="10498" width="24" style="42" customWidth="1"/>
    <col min="10499" max="10499" width="28" style="42" customWidth="1"/>
    <col min="10500" max="10752" width="8.7265625" style="42"/>
    <col min="10753" max="10753" width="2.26953125" style="42" customWidth="1"/>
    <col min="10754" max="10754" width="24" style="42" customWidth="1"/>
    <col min="10755" max="10755" width="28" style="42" customWidth="1"/>
    <col min="10756" max="11008" width="8.7265625" style="42"/>
    <col min="11009" max="11009" width="2.26953125" style="42" customWidth="1"/>
    <col min="11010" max="11010" width="24" style="42" customWidth="1"/>
    <col min="11011" max="11011" width="28" style="42" customWidth="1"/>
    <col min="11012" max="11264" width="8.7265625" style="42"/>
    <col min="11265" max="11265" width="2.26953125" style="42" customWidth="1"/>
    <col min="11266" max="11266" width="24" style="42" customWidth="1"/>
    <col min="11267" max="11267" width="28" style="42" customWidth="1"/>
    <col min="11268" max="11520" width="8.7265625" style="42"/>
    <col min="11521" max="11521" width="2.26953125" style="42" customWidth="1"/>
    <col min="11522" max="11522" width="24" style="42" customWidth="1"/>
    <col min="11523" max="11523" width="28" style="42" customWidth="1"/>
    <col min="11524" max="11776" width="8.7265625" style="42"/>
    <col min="11777" max="11777" width="2.26953125" style="42" customWidth="1"/>
    <col min="11778" max="11778" width="24" style="42" customWidth="1"/>
    <col min="11779" max="11779" width="28" style="42" customWidth="1"/>
    <col min="11780" max="12032" width="8.7265625" style="42"/>
    <col min="12033" max="12033" width="2.26953125" style="42" customWidth="1"/>
    <col min="12034" max="12034" width="24" style="42" customWidth="1"/>
    <col min="12035" max="12035" width="28" style="42" customWidth="1"/>
    <col min="12036" max="12288" width="8.7265625" style="42"/>
    <col min="12289" max="12289" width="2.26953125" style="42" customWidth="1"/>
    <col min="12290" max="12290" width="24" style="42" customWidth="1"/>
    <col min="12291" max="12291" width="28" style="42" customWidth="1"/>
    <col min="12292" max="12544" width="8.7265625" style="42"/>
    <col min="12545" max="12545" width="2.26953125" style="42" customWidth="1"/>
    <col min="12546" max="12546" width="24" style="42" customWidth="1"/>
    <col min="12547" max="12547" width="28" style="42" customWidth="1"/>
    <col min="12548" max="12800" width="8.7265625" style="42"/>
    <col min="12801" max="12801" width="2.26953125" style="42" customWidth="1"/>
    <col min="12802" max="12802" width="24" style="42" customWidth="1"/>
    <col min="12803" max="12803" width="28" style="42" customWidth="1"/>
    <col min="12804" max="13056" width="8.7265625" style="42"/>
    <col min="13057" max="13057" width="2.26953125" style="42" customWidth="1"/>
    <col min="13058" max="13058" width="24" style="42" customWidth="1"/>
    <col min="13059" max="13059" width="28" style="42" customWidth="1"/>
    <col min="13060" max="13312" width="8.7265625" style="42"/>
    <col min="13313" max="13313" width="2.26953125" style="42" customWidth="1"/>
    <col min="13314" max="13314" width="24" style="42" customWidth="1"/>
    <col min="13315" max="13315" width="28" style="42" customWidth="1"/>
    <col min="13316" max="13568" width="8.7265625" style="42"/>
    <col min="13569" max="13569" width="2.26953125" style="42" customWidth="1"/>
    <col min="13570" max="13570" width="24" style="42" customWidth="1"/>
    <col min="13571" max="13571" width="28" style="42" customWidth="1"/>
    <col min="13572" max="13824" width="8.7265625" style="42"/>
    <col min="13825" max="13825" width="2.26953125" style="42" customWidth="1"/>
    <col min="13826" max="13826" width="24" style="42" customWidth="1"/>
    <col min="13827" max="13827" width="28" style="42" customWidth="1"/>
    <col min="13828" max="14080" width="8.7265625" style="42"/>
    <col min="14081" max="14081" width="2.26953125" style="42" customWidth="1"/>
    <col min="14082" max="14082" width="24" style="42" customWidth="1"/>
    <col min="14083" max="14083" width="28" style="42" customWidth="1"/>
    <col min="14084" max="14336" width="8.7265625" style="42"/>
    <col min="14337" max="14337" width="2.26953125" style="42" customWidth="1"/>
    <col min="14338" max="14338" width="24" style="42" customWidth="1"/>
    <col min="14339" max="14339" width="28" style="42" customWidth="1"/>
    <col min="14340" max="14592" width="8.7265625" style="42"/>
    <col min="14593" max="14593" width="2.26953125" style="42" customWidth="1"/>
    <col min="14594" max="14594" width="24" style="42" customWidth="1"/>
    <col min="14595" max="14595" width="28" style="42" customWidth="1"/>
    <col min="14596" max="14848" width="8.7265625" style="42"/>
    <col min="14849" max="14849" width="2.26953125" style="42" customWidth="1"/>
    <col min="14850" max="14850" width="24" style="42" customWidth="1"/>
    <col min="14851" max="14851" width="28" style="42" customWidth="1"/>
    <col min="14852" max="15104" width="8.7265625" style="42"/>
    <col min="15105" max="15105" width="2.26953125" style="42" customWidth="1"/>
    <col min="15106" max="15106" width="24" style="42" customWidth="1"/>
    <col min="15107" max="15107" width="28" style="42" customWidth="1"/>
    <col min="15108" max="15360" width="8.7265625" style="42"/>
    <col min="15361" max="15361" width="2.26953125" style="42" customWidth="1"/>
    <col min="15362" max="15362" width="24" style="42" customWidth="1"/>
    <col min="15363" max="15363" width="28" style="42" customWidth="1"/>
    <col min="15364" max="15616" width="8.7265625" style="42"/>
    <col min="15617" max="15617" width="2.26953125" style="42" customWidth="1"/>
    <col min="15618" max="15618" width="24" style="42" customWidth="1"/>
    <col min="15619" max="15619" width="28" style="42" customWidth="1"/>
    <col min="15620" max="15872" width="8.7265625" style="42"/>
    <col min="15873" max="15873" width="2.26953125" style="42" customWidth="1"/>
    <col min="15874" max="15874" width="24" style="42" customWidth="1"/>
    <col min="15875" max="15875" width="28" style="42" customWidth="1"/>
    <col min="15876" max="16128" width="8.7265625" style="42"/>
    <col min="16129" max="16129" width="2.26953125" style="42" customWidth="1"/>
    <col min="16130" max="16130" width="24" style="42" customWidth="1"/>
    <col min="16131" max="16131" width="28" style="42" customWidth="1"/>
    <col min="16132" max="16384" width="8.7265625" style="42"/>
  </cols>
  <sheetData>
    <row r="1" spans="1:3" ht="12" customHeight="1" x14ac:dyDescent="0.25">
      <c r="A1" s="42" t="s">
        <v>23</v>
      </c>
    </row>
    <row r="2" spans="1:3" ht="12.75" customHeight="1" x14ac:dyDescent="0.25">
      <c r="B2" s="42" t="s">
        <v>24</v>
      </c>
      <c r="C2" s="42" t="s">
        <v>25</v>
      </c>
    </row>
    <row r="3" spans="1:3" ht="12.75" customHeight="1" x14ac:dyDescent="0.25">
      <c r="B3" s="42" t="s">
        <v>26</v>
      </c>
      <c r="C3" s="42" t="s">
        <v>27</v>
      </c>
    </row>
    <row r="4" spans="1:3" ht="12.75" customHeight="1" x14ac:dyDescent="0.25">
      <c r="B4" s="42" t="s">
        <v>28</v>
      </c>
      <c r="C4" s="42" t="s">
        <v>29</v>
      </c>
    </row>
    <row r="5" spans="1:3" ht="12.75" customHeight="1" x14ac:dyDescent="0.25">
      <c r="B5" s="42" t="s">
        <v>30</v>
      </c>
      <c r="C5" s="42" t="s">
        <v>31</v>
      </c>
    </row>
    <row r="6" spans="1:3" ht="12" customHeight="1" x14ac:dyDescent="0.25">
      <c r="A6" s="42" t="s">
        <v>32</v>
      </c>
    </row>
    <row r="7" spans="1:3" ht="12.75" customHeight="1" x14ac:dyDescent="0.25">
      <c r="B7" s="42" t="s">
        <v>33</v>
      </c>
      <c r="C7" s="42" t="s">
        <v>34</v>
      </c>
    </row>
    <row r="8" spans="1:3" ht="12.75" customHeight="1" x14ac:dyDescent="0.25">
      <c r="B8" s="42" t="s">
        <v>35</v>
      </c>
      <c r="C8" s="42" t="s">
        <v>36</v>
      </c>
    </row>
    <row r="9" spans="1:3" ht="12.75" customHeight="1" x14ac:dyDescent="0.25">
      <c r="B9" s="42" t="s">
        <v>37</v>
      </c>
      <c r="C9" s="42" t="s">
        <v>38</v>
      </c>
    </row>
    <row r="10" spans="1:3" ht="12.75" customHeight="1" x14ac:dyDescent="0.25">
      <c r="B10" s="42" t="s">
        <v>39</v>
      </c>
      <c r="C10" s="42" t="s">
        <v>40</v>
      </c>
    </row>
    <row r="11" spans="1:3" ht="12.75" customHeight="1" x14ac:dyDescent="0.25">
      <c r="B11" s="42" t="s">
        <v>41</v>
      </c>
      <c r="C11" s="42" t="s">
        <v>42</v>
      </c>
    </row>
    <row r="12" spans="1:3" ht="12.75" customHeight="1" x14ac:dyDescent="0.25">
      <c r="B12" s="42" t="s">
        <v>43</v>
      </c>
      <c r="C12" s="42" t="s">
        <v>44</v>
      </c>
    </row>
    <row r="13" spans="1:3" ht="12.75" customHeight="1" x14ac:dyDescent="0.25">
      <c r="B13" s="42" t="s">
        <v>45</v>
      </c>
      <c r="C13" s="42" t="s">
        <v>46</v>
      </c>
    </row>
    <row r="14" spans="1:3" ht="12.75" customHeight="1" x14ac:dyDescent="0.25">
      <c r="B14" s="42" t="s">
        <v>47</v>
      </c>
      <c r="C14" s="42" t="s">
        <v>48</v>
      </c>
    </row>
    <row r="15" spans="1:3" ht="12.75" customHeight="1" x14ac:dyDescent="0.25">
      <c r="B15" s="42" t="s">
        <v>49</v>
      </c>
      <c r="C15" s="42" t="s">
        <v>50</v>
      </c>
    </row>
    <row r="16" spans="1:3" ht="12.75" customHeight="1" x14ac:dyDescent="0.25">
      <c r="B16" s="42" t="s">
        <v>51</v>
      </c>
      <c r="C16" s="42" t="s">
        <v>52</v>
      </c>
    </row>
    <row r="17" spans="2:3" ht="12.75" customHeight="1" x14ac:dyDescent="0.25">
      <c r="B17" s="42" t="s">
        <v>53</v>
      </c>
      <c r="C17" s="42" t="s">
        <v>54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148" zoomScaleNormal="148" workbookViewId="0">
      <selection activeCell="B2" sqref="B2"/>
    </sheetView>
  </sheetViews>
  <sheetFormatPr defaultColWidth="9.1796875" defaultRowHeight="12.5" x14ac:dyDescent="0.25"/>
  <cols>
    <col min="1" max="1" width="10.54296875" style="1" customWidth="1"/>
    <col min="2" max="2" width="10.81640625" style="1" customWidth="1"/>
    <col min="3" max="3" width="10" style="1" customWidth="1"/>
    <col min="4" max="4" width="11.54296875" style="1" customWidth="1"/>
    <col min="5" max="5" width="10.7265625" style="1" customWidth="1"/>
    <col min="6" max="6" width="4" style="1" customWidth="1"/>
    <col min="7" max="7" width="6.54296875" customWidth="1"/>
    <col min="8" max="8" width="6.81640625" customWidth="1"/>
    <col min="9" max="9" width="7.54296875" customWidth="1"/>
    <col min="10" max="10" width="7.1796875" customWidth="1"/>
    <col min="11" max="11" width="7.453125" customWidth="1"/>
    <col min="12" max="12" width="7" customWidth="1"/>
    <col min="13" max="13" width="8.7265625"/>
    <col min="14" max="14" width="6.1796875" customWidth="1"/>
    <col min="15" max="15" width="8.7265625" customWidth="1"/>
    <col min="16" max="16384" width="9.1796875" style="1"/>
  </cols>
  <sheetData>
    <row r="1" spans="1:16" x14ac:dyDescent="0.25">
      <c r="B1" s="1" t="s">
        <v>0</v>
      </c>
      <c r="C1" s="1" t="s">
        <v>1</v>
      </c>
      <c r="G1" s="22"/>
      <c r="H1" s="23"/>
      <c r="I1" s="23"/>
      <c r="J1" s="23"/>
      <c r="K1" s="23"/>
      <c r="L1" s="23"/>
      <c r="M1" s="23"/>
      <c r="N1" s="23"/>
      <c r="O1" s="23"/>
      <c r="P1" s="24"/>
    </row>
    <row r="2" spans="1:16" x14ac:dyDescent="0.25">
      <c r="A2" s="1" t="s">
        <v>2</v>
      </c>
      <c r="B2" s="2">
        <f ca="1">_xll.RiskDiscrete({1,0},{0.7,0.3},_xll.RiskStatic(0.7),_xll.RiskName("Source"))</f>
        <v>0.7</v>
      </c>
      <c r="C2" s="3">
        <f ca="1">B2</f>
        <v>0.7</v>
      </c>
      <c r="G2" s="25"/>
      <c r="H2" s="26"/>
      <c r="I2" s="26"/>
      <c r="J2" s="26"/>
      <c r="K2" s="26"/>
      <c r="L2" s="26"/>
      <c r="M2" s="26"/>
      <c r="N2" s="26"/>
      <c r="O2" s="26"/>
      <c r="P2" s="27"/>
    </row>
    <row r="3" spans="1:16" x14ac:dyDescent="0.25">
      <c r="A3" s="1" t="s">
        <v>3</v>
      </c>
      <c r="B3" s="4">
        <v>1</v>
      </c>
      <c r="C3" s="5">
        <v>1</v>
      </c>
      <c r="G3" s="25"/>
      <c r="H3" s="26"/>
      <c r="I3" s="26"/>
      <c r="J3" s="26"/>
      <c r="K3" s="26"/>
      <c r="L3" s="26"/>
      <c r="M3" s="26"/>
      <c r="N3" s="26"/>
      <c r="O3" s="26"/>
      <c r="P3" s="27"/>
    </row>
    <row r="4" spans="1:16" x14ac:dyDescent="0.25">
      <c r="A4" s="1" t="s">
        <v>4</v>
      </c>
      <c r="B4" s="4">
        <v>1</v>
      </c>
      <c r="C4" s="5">
        <v>1</v>
      </c>
      <c r="G4" s="25"/>
      <c r="H4" s="26"/>
      <c r="I4" s="26"/>
      <c r="J4" s="26"/>
      <c r="K4" s="26"/>
      <c r="L4" s="26"/>
      <c r="M4" s="26"/>
      <c r="N4" s="26"/>
      <c r="O4" s="26"/>
      <c r="P4" s="27"/>
    </row>
    <row r="5" spans="1:16" x14ac:dyDescent="0.25">
      <c r="A5" s="1" t="s">
        <v>5</v>
      </c>
      <c r="B5" s="16">
        <f ca="1">_xll.RiskDiscrete({1,0},{0.75,0.25},_xll.RiskStatic(0.75),_xll.RiskName("UTrap"))</f>
        <v>0.75</v>
      </c>
      <c r="C5" s="6">
        <f ca="1">_xll.RiskDiscrete({1,0},{0.8,0.2},_xll.RiskStatic(0.8),_xll.RiskName("SLTrap"))</f>
        <v>0.8</v>
      </c>
      <c r="G5" s="25"/>
      <c r="H5" s="26"/>
      <c r="I5" s="26"/>
      <c r="J5" s="28"/>
      <c r="K5" s="28"/>
      <c r="L5" s="28"/>
      <c r="M5" s="28"/>
      <c r="N5" s="28"/>
      <c r="O5" s="28"/>
      <c r="P5" s="27"/>
    </row>
    <row r="6" spans="1:16" x14ac:dyDescent="0.25">
      <c r="A6" s="1" t="s">
        <v>6</v>
      </c>
      <c r="B6" s="16">
        <f ca="1">_xll.RiskDiscrete({1,0},{0.65,0.35},_xll.RiskStatic(0.65),_xll.RiskName("UResv"))</f>
        <v>0.65</v>
      </c>
      <c r="C6" s="16">
        <f ca="1">_xll.RiskDiscrete({1,0},{0.6,0.4},_xll.RiskStatic(0.6),_xll.RiskName("LResv"))</f>
        <v>0.6</v>
      </c>
      <c r="G6" s="25"/>
      <c r="H6" s="26"/>
      <c r="I6" s="26"/>
      <c r="J6" s="26"/>
      <c r="K6" s="26"/>
      <c r="L6" s="29"/>
      <c r="M6" s="29"/>
      <c r="N6" s="29"/>
      <c r="O6" s="26"/>
      <c r="P6" s="27"/>
    </row>
    <row r="7" spans="1:16" x14ac:dyDescent="0.25">
      <c r="A7" s="1" t="s">
        <v>7</v>
      </c>
      <c r="B7" s="16">
        <f ca="1">_xll.RiskDiscrete({1,0},{0.95,0.05},_xll.RiskStatic(0.95),_xll.RiskName("UPor"))</f>
        <v>0.95</v>
      </c>
      <c r="C7" s="16">
        <f ca="1">_xll.RiskDiscrete({1,0},{0.9,0.1},_xll.RiskStatic(0.9),_xll.RiskName("LPor"))</f>
        <v>0.9</v>
      </c>
      <c r="G7" s="25"/>
      <c r="H7" s="26"/>
      <c r="I7" s="26"/>
      <c r="J7" s="26"/>
      <c r="K7" s="26"/>
      <c r="L7" s="29"/>
      <c r="M7" s="29"/>
      <c r="N7" s="29"/>
      <c r="O7" s="26"/>
      <c r="P7" s="27"/>
    </row>
    <row r="8" spans="1:16" x14ac:dyDescent="0.25">
      <c r="A8" s="1" t="s">
        <v>8</v>
      </c>
      <c r="B8" s="16">
        <f ca="1">_xll.RiskDiscrete({1,0},{0.9,0.1},_xll.RiskStatic(0.9),_xll.RiskName("USeal"))</f>
        <v>0.9</v>
      </c>
      <c r="C8" s="16">
        <f ca="1">_xll.RiskDiscrete({1,0},{0.9,0.1},_xll.RiskStatic(0.9),_xll.RiskName("LSeal"))</f>
        <v>0.9</v>
      </c>
      <c r="G8" s="25"/>
      <c r="H8" s="26"/>
      <c r="I8" s="26"/>
      <c r="J8" s="26"/>
      <c r="K8" s="26"/>
      <c r="L8" s="29"/>
      <c r="M8" s="29"/>
      <c r="N8" s="29"/>
      <c r="O8" s="26"/>
      <c r="P8" s="27"/>
    </row>
    <row r="9" spans="1:16" x14ac:dyDescent="0.25">
      <c r="A9" s="1" t="s">
        <v>9</v>
      </c>
      <c r="B9" s="7">
        <v>1</v>
      </c>
      <c r="C9" s="8">
        <v>1</v>
      </c>
      <c r="D9" s="1" t="s">
        <v>16</v>
      </c>
      <c r="E9" s="1" t="s">
        <v>18</v>
      </c>
      <c r="G9" s="25"/>
      <c r="H9" s="26"/>
      <c r="I9" s="26"/>
      <c r="J9" s="26"/>
      <c r="K9" s="26"/>
      <c r="L9" s="29"/>
      <c r="M9" s="29"/>
      <c r="N9" s="29"/>
      <c r="O9" s="26"/>
      <c r="P9" s="27"/>
    </row>
    <row r="10" spans="1:16" x14ac:dyDescent="0.25">
      <c r="B10" s="13">
        <f ca="1">PRODUCT(B2:B9)</f>
        <v>0.29176874999999991</v>
      </c>
      <c r="C10" s="13">
        <f ca="1">PRODUCT(C2:C9)</f>
        <v>0.27216000000000001</v>
      </c>
      <c r="D10" s="41">
        <f ca="1">_xll.RiskOutput("Geol Discovery")+OR(B10,C10)+_xll.RiskOutput("Discoveries")</f>
        <v>1</v>
      </c>
      <c r="E10" s="10">
        <f ca="1">_xll.RiskMean(D10)</f>
        <v>0.45800000000000002</v>
      </c>
      <c r="G10" s="25"/>
      <c r="H10" s="26"/>
      <c r="I10" s="26"/>
      <c r="J10" s="26"/>
      <c r="K10" s="26"/>
      <c r="L10" s="29"/>
      <c r="M10" s="29"/>
      <c r="N10" s="29"/>
      <c r="O10" s="26"/>
      <c r="P10" s="27"/>
    </row>
    <row r="11" spans="1:16" x14ac:dyDescent="0.25">
      <c r="D11" s="11"/>
      <c r="G11" s="25"/>
      <c r="H11" s="26"/>
      <c r="I11" s="26"/>
      <c r="J11" s="26"/>
      <c r="K11" s="26"/>
      <c r="L11" s="18"/>
      <c r="M11" s="18"/>
      <c r="N11" s="18"/>
      <c r="O11" s="26"/>
      <c r="P11" s="27"/>
    </row>
    <row r="12" spans="1:16" x14ac:dyDescent="0.25">
      <c r="A12" s="1" t="s">
        <v>10</v>
      </c>
      <c r="B12" s="17">
        <f ca="1">_xll.RiskLognorm(100,35,_xll.RiskName("UVolume"))</f>
        <v>100</v>
      </c>
      <c r="C12" s="12">
        <f ca="1">_xll.RiskLognorm(120,50,_xll.RiskName("LVolume"))</f>
        <v>120</v>
      </c>
      <c r="D12" s="1" t="s">
        <v>15</v>
      </c>
      <c r="E12" s="1" t="s">
        <v>11</v>
      </c>
      <c r="G12" s="25"/>
      <c r="H12" s="26"/>
      <c r="I12" s="26"/>
      <c r="J12" s="26"/>
      <c r="K12" s="26"/>
      <c r="L12" s="30"/>
      <c r="M12" s="30"/>
      <c r="N12" s="30"/>
      <c r="O12" s="26"/>
      <c r="P12" s="27"/>
    </row>
    <row r="13" spans="1:16" x14ac:dyDescent="0.25">
      <c r="B13" s="14">
        <f ca="1">B10*B12</f>
        <v>29.176874999999992</v>
      </c>
      <c r="C13" s="14">
        <f ca="1">C10*C12</f>
        <v>32.659199999999998</v>
      </c>
      <c r="D13" s="15">
        <f ca="1">_xll.RiskOutput("Recoverable Volume")+B13+C13+_xll.RiskOutput("Recoverable Volume")</f>
        <v>61.836074999999994</v>
      </c>
      <c r="E13" s="10">
        <f ca="1">_xll.RiskMean(D13)</f>
        <v>64.188420495482873</v>
      </c>
      <c r="G13" s="25"/>
      <c r="H13" s="26"/>
      <c r="I13" s="26"/>
      <c r="J13" s="26"/>
      <c r="K13" s="26"/>
      <c r="L13" s="30"/>
      <c r="M13" s="30"/>
      <c r="N13" s="30"/>
      <c r="O13" s="26"/>
      <c r="P13" s="27"/>
    </row>
    <row r="14" spans="1:16" x14ac:dyDescent="0.25">
      <c r="G14" s="25"/>
      <c r="H14" s="26"/>
      <c r="I14" s="26"/>
      <c r="J14" s="26"/>
      <c r="K14" s="26"/>
      <c r="L14" s="30"/>
      <c r="M14" s="30"/>
      <c r="N14" s="30"/>
      <c r="O14" s="26"/>
      <c r="P14" s="27"/>
    </row>
    <row r="15" spans="1:16" x14ac:dyDescent="0.25">
      <c r="D15" s="1" t="s">
        <v>12</v>
      </c>
      <c r="E15" s="1" t="s">
        <v>17</v>
      </c>
      <c r="G15" s="25"/>
      <c r="H15" s="26"/>
      <c r="I15" s="26"/>
      <c r="J15" s="26"/>
      <c r="K15" s="26"/>
      <c r="L15" s="30"/>
      <c r="M15" s="30"/>
      <c r="N15" s="30"/>
      <c r="O15" s="26"/>
      <c r="P15" s="27"/>
    </row>
    <row r="16" spans="1:16" x14ac:dyDescent="0.25">
      <c r="A16" s="1" t="s">
        <v>12</v>
      </c>
      <c r="B16" s="1">
        <f ca="1">IF(D13&gt;=83,B10,0)</f>
        <v>0</v>
      </c>
      <c r="C16" s="1">
        <f ca="1">IF(D13&gt;=83,C10,0)</f>
        <v>0</v>
      </c>
      <c r="D16" s="9">
        <f ca="1">_xll.RiskOutput("Commercial Discovery")+OR(B16,C16)+_xll.RiskOutput("Comm Discoveries")</f>
        <v>0</v>
      </c>
      <c r="E16" s="10">
        <f ca="1">_xll.RiskMean(D16)</f>
        <v>0.36099999999999999</v>
      </c>
      <c r="G16" s="31" t="s">
        <v>19</v>
      </c>
      <c r="H16" s="19" t="s">
        <v>5</v>
      </c>
      <c r="I16" s="19" t="s">
        <v>20</v>
      </c>
      <c r="J16" s="40" t="s">
        <v>22</v>
      </c>
      <c r="K16" s="40" t="s">
        <v>8</v>
      </c>
      <c r="L16" s="30"/>
      <c r="M16" s="30"/>
      <c r="N16" s="30"/>
      <c r="O16" s="26"/>
      <c r="P16" s="27"/>
    </row>
    <row r="17" spans="1:16" x14ac:dyDescent="0.25">
      <c r="D17" s="11"/>
      <c r="E17" s="10"/>
      <c r="G17" s="4">
        <f ca="1">B2</f>
        <v>0.7</v>
      </c>
      <c r="H17" s="32">
        <f ca="1">B5</f>
        <v>0.75</v>
      </c>
      <c r="I17" s="32">
        <f ca="1">B6</f>
        <v>0.65</v>
      </c>
      <c r="J17" s="32">
        <f ca="1">B7</f>
        <v>0.95</v>
      </c>
      <c r="K17" s="32">
        <f ca="1">B8</f>
        <v>0.9</v>
      </c>
      <c r="L17" s="20"/>
      <c r="M17" s="21">
        <f ca="1">B10</f>
        <v>0.29176874999999991</v>
      </c>
      <c r="N17" s="20"/>
      <c r="O17" s="33" t="s">
        <v>0</v>
      </c>
      <c r="P17" s="27"/>
    </row>
    <row r="18" spans="1:16" x14ac:dyDescent="0.25">
      <c r="D18" s="1" t="s">
        <v>13</v>
      </c>
      <c r="E18" s="1" t="s">
        <v>14</v>
      </c>
      <c r="G18" s="25"/>
      <c r="H18" s="26"/>
      <c r="I18" s="26"/>
      <c r="J18" s="26"/>
      <c r="K18" s="26"/>
      <c r="L18" s="30"/>
      <c r="M18" s="30"/>
      <c r="N18" s="30"/>
      <c r="O18" s="26"/>
      <c r="P18" s="27"/>
    </row>
    <row r="19" spans="1:16" x14ac:dyDescent="0.25">
      <c r="A19" s="1" t="s">
        <v>13</v>
      </c>
      <c r="B19" s="1">
        <f ca="1">IF(D13&gt;=83,B13,0)</f>
        <v>0</v>
      </c>
      <c r="C19" s="1">
        <f ca="1">IF(D13&gt;=83,C13,0)</f>
        <v>0</v>
      </c>
      <c r="D19" s="9">
        <f ca="1">_xll.RiskOutput("Recoverable Commercial Volume")+B19+C19+_xll.RiskOutput("Reserves")</f>
        <v>0</v>
      </c>
      <c r="E19" s="10">
        <f ca="1">_xll.RiskMean(D19)</f>
        <v>57.626485196554697</v>
      </c>
      <c r="G19" s="4">
        <f ca="1">C2</f>
        <v>0.7</v>
      </c>
      <c r="H19" s="32">
        <f ca="1">C5</f>
        <v>0.8</v>
      </c>
      <c r="I19" s="32">
        <f ca="1">C6</f>
        <v>0.6</v>
      </c>
      <c r="J19" s="32">
        <f ca="1">C7</f>
        <v>0.9</v>
      </c>
      <c r="K19" s="32">
        <f ca="1">C8</f>
        <v>0.9</v>
      </c>
      <c r="L19" s="20"/>
      <c r="M19" s="21">
        <f ca="1">C10</f>
        <v>0.27216000000000001</v>
      </c>
      <c r="N19" s="20"/>
      <c r="O19" s="33" t="s">
        <v>1</v>
      </c>
      <c r="P19" s="27"/>
    </row>
    <row r="20" spans="1:16" x14ac:dyDescent="0.25">
      <c r="G20" s="25"/>
      <c r="H20" s="26"/>
      <c r="I20" s="26"/>
      <c r="J20" s="26"/>
      <c r="K20" s="26"/>
      <c r="L20" s="30"/>
      <c r="M20" s="30"/>
      <c r="N20" s="30"/>
      <c r="O20" s="26"/>
      <c r="P20" s="27"/>
    </row>
    <row r="21" spans="1:16" x14ac:dyDescent="0.25">
      <c r="G21" s="25"/>
      <c r="H21" s="26"/>
      <c r="I21" s="26"/>
      <c r="J21" s="26"/>
      <c r="K21" s="26"/>
      <c r="L21" s="30"/>
      <c r="M21" s="30"/>
      <c r="N21" s="30"/>
      <c r="O21" s="26"/>
      <c r="P21" s="27"/>
    </row>
    <row r="22" spans="1:16" x14ac:dyDescent="0.25">
      <c r="G22" s="25"/>
      <c r="H22" s="26"/>
      <c r="I22" s="26"/>
      <c r="J22" s="26"/>
      <c r="K22" s="26"/>
      <c r="L22" s="30"/>
      <c r="M22" s="30"/>
      <c r="N22" s="30"/>
      <c r="O22" s="26"/>
      <c r="P22" s="27"/>
    </row>
    <row r="23" spans="1:16" x14ac:dyDescent="0.25">
      <c r="G23" s="25"/>
      <c r="H23" s="26"/>
      <c r="I23" s="26"/>
      <c r="J23" s="26"/>
      <c r="K23" s="26"/>
      <c r="L23" s="28"/>
      <c r="M23" s="28"/>
      <c r="N23" s="28"/>
      <c r="O23" s="26"/>
      <c r="P23" s="27"/>
    </row>
    <row r="24" spans="1:16" x14ac:dyDescent="0.25">
      <c r="G24" s="25"/>
      <c r="H24" s="26"/>
      <c r="I24" s="26"/>
      <c r="J24" s="26"/>
      <c r="K24" s="26"/>
      <c r="L24" s="34" t="s">
        <v>21</v>
      </c>
      <c r="M24" s="35">
        <f ca="1">D10</f>
        <v>1</v>
      </c>
      <c r="N24" s="28"/>
      <c r="O24" s="26"/>
      <c r="P24" s="27"/>
    </row>
    <row r="25" spans="1:16" x14ac:dyDescent="0.25">
      <c r="G25" s="36"/>
      <c r="H25" s="37"/>
      <c r="I25" s="37"/>
      <c r="J25" s="37"/>
      <c r="K25" s="37"/>
      <c r="L25" s="38"/>
      <c r="M25" s="38"/>
      <c r="N25" s="38"/>
      <c r="O25" s="37"/>
      <c r="P25" s="39"/>
    </row>
  </sheetData>
  <phoneticPr fontId="1" type="noConversion"/>
  <conditionalFormatting sqref="M24 G17:K17 G19:K19 M17 M19">
    <cfRule type="cellIs" dxfId="6" priority="1" stopIfTrue="1" operator="equal">
      <formula>FALSE</formula>
    </cfRule>
    <cfRule type="cellIs" dxfId="5" priority="2" stopIfTrue="1" operator="equal">
      <formula>TRUE</formula>
    </cfRule>
    <cfRule type="cellIs" dxfId="4" priority="3" stopIfTrue="1" operator="equal">
      <formula>0</formula>
    </cfRule>
    <cfRule type="cellIs" dxfId="3" priority="4" stopIfTrue="1" operator="equal">
      <formula>1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Conversion Summary</vt:lpstr>
      <vt:lpstr>Sheet1</vt:lpstr>
      <vt:lpstr>Sheet2</vt:lpstr>
      <vt:lpstr>Sheet3</vt:lpstr>
    </vt:vector>
  </TitlesOfParts>
  <Company>gmx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tnieman</dc:creator>
  <cp:lastModifiedBy>Timothy Nieman</cp:lastModifiedBy>
  <dcterms:created xsi:type="dcterms:W3CDTF">2006-11-21T13:51:45Z</dcterms:created>
  <dcterms:modified xsi:type="dcterms:W3CDTF">2013-06-21T06:34:33Z</dcterms:modified>
</cp:coreProperties>
</file>